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teswann/School of Woodwork Dropbox/Classes/Virtual Classes/On Line Biz Course/"/>
    </mc:Choice>
  </mc:AlternateContent>
  <xr:revisionPtr revIDLastSave="0" documentId="8_{B451D6F1-8AEC-F14C-A5E1-12A3920AC21E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2" i="1" l="1"/>
  <c r="G82" i="1"/>
  <c r="E81" i="1"/>
  <c r="D32" i="1"/>
  <c r="D55" i="1"/>
  <c r="D57" i="1"/>
  <c r="D65" i="1"/>
  <c r="E70" i="1"/>
  <c r="E71" i="1"/>
  <c r="E72" i="1"/>
  <c r="E73" i="1"/>
  <c r="E74" i="1"/>
  <c r="E76" i="1"/>
  <c r="D86" i="1"/>
  <c r="D90" i="1"/>
  <c r="G90" i="1" s="1"/>
  <c r="D91" i="1"/>
  <c r="G91" i="1" s="1"/>
  <c r="D92" i="1"/>
  <c r="G92" i="1" s="1"/>
  <c r="C101" i="1"/>
  <c r="E101" i="1" s="1"/>
  <c r="C102" i="1"/>
  <c r="E102" i="1"/>
  <c r="C103" i="1"/>
  <c r="E103" i="1"/>
  <c r="C104" i="1"/>
  <c r="E104" i="1"/>
  <c r="D114" i="1"/>
  <c r="F71" i="1"/>
  <c r="G71" i="1"/>
  <c r="F72" i="1"/>
  <c r="G72" i="1"/>
  <c r="F73" i="1"/>
  <c r="G73" i="1"/>
  <c r="F74" i="1"/>
  <c r="G74" i="1"/>
  <c r="F70" i="1"/>
  <c r="G70" i="1"/>
  <c r="G76" i="1" s="1"/>
  <c r="D76" i="1"/>
  <c r="F101" i="1"/>
  <c r="F102" i="1"/>
  <c r="G102" i="1"/>
  <c r="F103" i="1"/>
  <c r="G103" i="1"/>
  <c r="F104" i="1"/>
  <c r="G104" i="1"/>
  <c r="E30" i="1"/>
  <c r="G30" i="1"/>
  <c r="E31" i="1"/>
  <c r="G31" i="1"/>
  <c r="G32" i="1"/>
  <c r="E35" i="1"/>
  <c r="E38" i="1" s="1"/>
  <c r="E36" i="1"/>
  <c r="G36" i="1"/>
  <c r="E43" i="1"/>
  <c r="G43" i="1"/>
  <c r="E44" i="1"/>
  <c r="G44" i="1"/>
  <c r="E45" i="1"/>
  <c r="G45" i="1"/>
  <c r="E46" i="1"/>
  <c r="G46" i="1"/>
  <c r="G48" i="1"/>
  <c r="E80" i="1"/>
  <c r="G80" i="1"/>
  <c r="G81" i="1"/>
  <c r="E83" i="1"/>
  <c r="G83" i="1"/>
  <c r="E84" i="1"/>
  <c r="G84" i="1"/>
  <c r="G86" i="1"/>
  <c r="E90" i="1"/>
  <c r="E91" i="1"/>
  <c r="E92" i="1"/>
  <c r="G93" i="1"/>
  <c r="E113" i="1"/>
  <c r="G113" i="1"/>
  <c r="G114" i="1"/>
  <c r="E55" i="1"/>
  <c r="G55" i="1"/>
  <c r="G57" i="1"/>
  <c r="E62" i="1"/>
  <c r="G62" i="1"/>
  <c r="E63" i="1"/>
  <c r="G63" i="1"/>
  <c r="G65" i="1"/>
  <c r="D38" i="1"/>
  <c r="E106" i="1" l="1"/>
  <c r="G101" i="1"/>
  <c r="G106" i="1" s="1"/>
  <c r="G96" i="1"/>
  <c r="G35" i="1"/>
  <c r="G38" i="1" s="1"/>
  <c r="G50" i="1" s="1"/>
  <c r="D96" i="1"/>
  <c r="C118" i="1" s="1"/>
  <c r="G118" i="1" s="1"/>
  <c r="G120" i="1" l="1"/>
  <c r="G122" i="1" l="1"/>
  <c r="G124" i="1" s="1"/>
</calcChain>
</file>

<file path=xl/sharedStrings.xml><?xml version="1.0" encoding="utf-8"?>
<sst xmlns="http://schemas.openxmlformats.org/spreadsheetml/2006/main" count="123" uniqueCount="101">
  <si>
    <t>Hours</t>
  </si>
  <si>
    <t>Rate</t>
  </si>
  <si>
    <t>Cost/Item</t>
  </si>
  <si>
    <t>Design Time</t>
  </si>
  <si>
    <t>Sourcing and Research</t>
  </si>
  <si>
    <t>Total Milling</t>
  </si>
  <si>
    <t>Qty</t>
  </si>
  <si>
    <t>Hrs</t>
  </si>
  <si>
    <t>Total Joinery</t>
  </si>
  <si>
    <t>Total Finishing</t>
  </si>
  <si>
    <t>Lumber</t>
  </si>
  <si>
    <t>MarkUp</t>
  </si>
  <si>
    <t>Total Delivery and Installation</t>
  </si>
  <si>
    <t>Cost P/bdft</t>
  </si>
  <si>
    <t>Bdft Needed</t>
  </si>
  <si>
    <t>Species A</t>
  </si>
  <si>
    <t>Rough Lumber Costs</t>
  </si>
  <si>
    <t>Total Rough Lumber Costs</t>
  </si>
  <si>
    <t>Total Design &amp; Sourcing</t>
  </si>
  <si>
    <t>Total</t>
  </si>
  <si>
    <t>Cost of Hardware</t>
  </si>
  <si>
    <t>Hardware SubTotal</t>
  </si>
  <si>
    <t>Hardware Installation Time</t>
  </si>
  <si>
    <t>Rough Lumber</t>
  </si>
  <si>
    <t>$ Rate</t>
  </si>
  <si>
    <t>Layout/Grain Matching</t>
  </si>
  <si>
    <t>Sanding</t>
  </si>
  <si>
    <t>Staining</t>
  </si>
  <si>
    <t>Clear Coat Finishing</t>
  </si>
  <si>
    <t>Length of Time to Complete?</t>
  </si>
  <si>
    <t>What is your delivery charge?</t>
  </si>
  <si>
    <t>Special Packing Fees?</t>
  </si>
  <si>
    <t>Cost of Finishing Products</t>
  </si>
  <si>
    <t>Species B</t>
  </si>
  <si>
    <t>SqFt of Project</t>
  </si>
  <si>
    <t>Answer These Questions First</t>
  </si>
  <si>
    <t>Total # of Hours</t>
  </si>
  <si>
    <t>What is your overhead per hour (rent, utilities, marketing etc)</t>
  </si>
  <si>
    <t>Total Hours on Project</t>
  </si>
  <si>
    <t>Overhead Costs</t>
  </si>
  <si>
    <t>Profit Mark Up</t>
  </si>
  <si>
    <t>Quote to the Client</t>
  </si>
  <si>
    <t>WWW.SCHOOLOFWOODWORK.COM</t>
  </si>
  <si>
    <t>PROJECT DESIGN &amp; MATERIALS</t>
  </si>
  <si>
    <t>MILLING</t>
  </si>
  <si>
    <t>JOINERY</t>
  </si>
  <si>
    <t>FINISHING</t>
  </si>
  <si>
    <t>DELIVERY &amp; INSTALLATION</t>
  </si>
  <si>
    <t>ADDITIONAL COSTS</t>
  </si>
  <si>
    <t>Labor costs vary with the difficulty of the task. Below are two extremes: difficult and easy</t>
  </si>
  <si>
    <t xml:space="preserve"> Easy (rate per hour)</t>
  </si>
  <si>
    <t xml:space="preserve"> Difficult (rate per hour)</t>
  </si>
  <si>
    <t>How many linear FT can you mill per hour?</t>
  </si>
  <si>
    <t>dollars per hour</t>
  </si>
  <si>
    <t>linear ft</t>
  </si>
  <si>
    <t>hours</t>
  </si>
  <si>
    <t>sq ft</t>
  </si>
  <si>
    <t>How Many Sqft can you finish sand p/hr?</t>
  </si>
  <si>
    <t>How Many Sqft can you finish stain, clear coat etc, p/hr?</t>
  </si>
  <si>
    <t>How much profit do you need to make per project?</t>
  </si>
  <si>
    <t xml:space="preserve">  NOTE: MarkUp is the difference in price between your wholesale purchase and the cost charged to the customer for the material.</t>
  </si>
  <si>
    <t>HARDWARE Cost</t>
  </si>
  <si>
    <t># of Items Needed</t>
  </si>
  <si>
    <t># of Items to Install</t>
  </si>
  <si>
    <t>Hardware Item 1 - e.g. hinges</t>
  </si>
  <si>
    <t>Hardware Item 2 - e.g. pulls</t>
  </si>
  <si>
    <t>Hardware Item 3 - e.g. knobs</t>
  </si>
  <si>
    <t>Hardware Item 4 - etc</t>
  </si>
  <si>
    <t>Total Hardware Costs</t>
  </si>
  <si>
    <t>NOTE: you are milling linear feet, SO make sure your purchased bdft translate to the linear feet you are milling.</t>
  </si>
  <si>
    <t>How many linear ft do you have to mill?</t>
  </si>
  <si>
    <t>PANEL CREATION</t>
  </si>
  <si>
    <t># of Panels</t>
  </si>
  <si>
    <t>Glue-Ups</t>
  </si>
  <si>
    <t>NOTE: panels vary in size, number of component parts, number of glue joints, etc - the above is for general use - customize for yourself</t>
  </si>
  <si>
    <t>GLUE UPS</t>
  </si>
  <si>
    <t>Doors</t>
  </si>
  <si>
    <t>Any other interim glue-ups</t>
  </si>
  <si>
    <t>FINAL GLUE-UP</t>
  </si>
  <si>
    <t>Total Glue Ups</t>
  </si>
  <si>
    <t>Total Panel Creation</t>
  </si>
  <si>
    <t>Etc</t>
  </si>
  <si>
    <t>Total Hardware Installation Costs</t>
  </si>
  <si>
    <t>Hours to Install PER ITEM</t>
  </si>
  <si>
    <t>Setup</t>
  </si>
  <si>
    <t xml:space="preserve">Dovetail  </t>
  </si>
  <si>
    <t xml:space="preserve">Dado </t>
  </si>
  <si>
    <t xml:space="preserve">Other </t>
  </si>
  <si>
    <t>Mortise/Tenon - type 1</t>
  </si>
  <si>
    <t>Mortise/Tenon - type 2</t>
  </si>
  <si>
    <t>A STARTING PLACE ON HOW TO PRICE YOUR WORK</t>
  </si>
  <si>
    <t>The spreadsheet below provides a method for pricing your work.  Plan on adjusting it to your own circumstances and own known variables.  Consider it just a place to start.  The numbers currently shown are just fictional place holders.  You will need to complete/change any of the cells highlighted in green.</t>
  </si>
  <si>
    <t>Your Total Cost to Make the Project</t>
  </si>
  <si>
    <t xml:space="preserve"> CHANGE ANY GREEN CELL </t>
  </si>
  <si>
    <t>You may find that some sections are not relevant to your project.  If that is the case, zero fill them.</t>
  </si>
  <si>
    <t>Total Project Design and Materials</t>
  </si>
  <si>
    <t>How Long Does It take you to set up/layout a joint ?</t>
  </si>
  <si>
    <t>Total Number of these joints (minus 1)</t>
  </si>
  <si>
    <t>Drawers</t>
  </si>
  <si>
    <t>Frame &amp; Panels</t>
  </si>
  <si>
    <t>How long will it take you to install/assemble on site?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</si>
</sst>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9C0006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/>
    <xf numFmtId="44" fontId="0" fillId="0" borderId="0" xfId="1" applyFont="1"/>
    <xf numFmtId="9" fontId="0" fillId="0" borderId="0" xfId="2" applyFont="1"/>
    <xf numFmtId="0" fontId="0" fillId="3" borderId="0" xfId="4" applyFont="1" applyAlignment="1">
      <alignment horizontal="center"/>
    </xf>
    <xf numFmtId="0" fontId="3" fillId="0" borderId="0" xfId="0" applyFont="1"/>
    <xf numFmtId="0" fontId="5" fillId="3" borderId="0" xfId="4" applyFont="1"/>
    <xf numFmtId="44" fontId="3" fillId="4" borderId="0" xfId="5" applyNumberFormat="1" applyFont="1" applyAlignment="1">
      <alignment horizontal="right"/>
    </xf>
    <xf numFmtId="44" fontId="3" fillId="0" borderId="0" xfId="1" applyFont="1"/>
    <xf numFmtId="0" fontId="10" fillId="0" borderId="0" xfId="6" applyFont="1"/>
    <xf numFmtId="44" fontId="11" fillId="0" borderId="0" xfId="1" applyFont="1"/>
    <xf numFmtId="0" fontId="12" fillId="4" borderId="0" xfId="5" applyFont="1" applyBorder="1" applyAlignment="1">
      <alignment horizontal="center"/>
    </xf>
    <xf numFmtId="44" fontId="12" fillId="4" borderId="0" xfId="5" applyNumberFormat="1" applyFont="1" applyBorder="1" applyAlignment="1">
      <alignment horizontal="center"/>
    </xf>
    <xf numFmtId="44" fontId="12" fillId="0" borderId="0" xfId="1" applyFont="1"/>
    <xf numFmtId="0" fontId="12" fillId="0" borderId="0" xfId="0" applyFont="1"/>
    <xf numFmtId="0" fontId="13" fillId="4" borderId="0" xfId="5" applyFont="1" applyBorder="1" applyAlignment="1">
      <alignment horizontal="left"/>
    </xf>
    <xf numFmtId="0" fontId="13" fillId="4" borderId="0" xfId="5" applyFont="1" applyBorder="1" applyAlignment="1">
      <alignment horizontal="center"/>
    </xf>
    <xf numFmtId="44" fontId="13" fillId="4" borderId="0" xfId="5" applyNumberFormat="1" applyFont="1" applyBorder="1" applyAlignment="1">
      <alignment horizontal="center"/>
    </xf>
    <xf numFmtId="44" fontId="13" fillId="0" borderId="0" xfId="1" applyFont="1"/>
    <xf numFmtId="0" fontId="13" fillId="0" borderId="0" xfId="0" applyFont="1"/>
    <xf numFmtId="44" fontId="12" fillId="4" borderId="1" xfId="5" applyNumberFormat="1" applyFont="1" applyBorder="1" applyAlignment="1">
      <alignment horizontal="center"/>
    </xf>
    <xf numFmtId="44" fontId="12" fillId="4" borderId="1" xfId="5" applyNumberFormat="1" applyFont="1" applyBorder="1" applyAlignment="1">
      <alignment horizontal="center" wrapText="1"/>
    </xf>
    <xf numFmtId="0" fontId="12" fillId="4" borderId="0" xfId="5" applyFont="1"/>
    <xf numFmtId="0" fontId="12" fillId="4" borderId="0" xfId="5" applyFont="1" applyAlignment="1">
      <alignment horizontal="center"/>
    </xf>
    <xf numFmtId="0" fontId="5" fillId="0" borderId="0" xfId="0" applyFont="1" applyAlignment="1">
      <alignment horizontal="center"/>
    </xf>
    <xf numFmtId="0" fontId="13" fillId="4" borderId="1" xfId="5" applyFont="1" applyBorder="1" applyAlignment="1">
      <alignment horizontal="center"/>
    </xf>
    <xf numFmtId="44" fontId="13" fillId="4" borderId="1" xfId="5" applyNumberFormat="1" applyFont="1" applyBorder="1" applyAlignment="1">
      <alignment horizontal="center"/>
    </xf>
    <xf numFmtId="44" fontId="13" fillId="4" borderId="1" xfId="5" applyNumberFormat="1" applyFont="1" applyBorder="1" applyAlignment="1">
      <alignment horizontal="center" wrapText="1"/>
    </xf>
    <xf numFmtId="0" fontId="13" fillId="4" borderId="0" xfId="5" applyFont="1" applyAlignment="1">
      <alignment horizontal="center"/>
    </xf>
    <xf numFmtId="0" fontId="12" fillId="4" borderId="0" xfId="5" applyFont="1" applyBorder="1" applyAlignment="1">
      <alignment horizontal="center" wrapText="1"/>
    </xf>
    <xf numFmtId="0" fontId="16" fillId="0" borderId="0" xfId="6" applyFont="1"/>
    <xf numFmtId="0" fontId="13" fillId="2" borderId="0" xfId="3" applyFont="1"/>
    <xf numFmtId="2" fontId="13" fillId="2" borderId="0" xfId="3" applyNumberFormat="1" applyFont="1"/>
    <xf numFmtId="44" fontId="13" fillId="2" borderId="0" xfId="3" applyNumberFormat="1" applyFont="1"/>
    <xf numFmtId="0" fontId="17" fillId="0" borderId="0" xfId="6" applyFont="1"/>
    <xf numFmtId="0" fontId="13" fillId="2" borderId="2" xfId="3" applyFont="1" applyBorder="1" applyAlignment="1"/>
    <xf numFmtId="0" fontId="0" fillId="4" borderId="0" xfId="5" applyFont="1"/>
    <xf numFmtId="0" fontId="13" fillId="4" borderId="0" xfId="5" applyFont="1"/>
    <xf numFmtId="0" fontId="18" fillId="0" borderId="0" xfId="0" applyFont="1" applyAlignment="1">
      <alignment horizontal="center"/>
    </xf>
    <xf numFmtId="0" fontId="19" fillId="6" borderId="0" xfId="8" applyFont="1"/>
    <xf numFmtId="44" fontId="19" fillId="6" borderId="0" xfId="8" applyNumberFormat="1" applyFont="1"/>
    <xf numFmtId="44" fontId="13" fillId="2" borderId="2" xfId="3" applyNumberFormat="1" applyFont="1" applyBorder="1" applyAlignment="1"/>
    <xf numFmtId="44" fontId="0" fillId="5" borderId="0" xfId="1" applyFont="1" applyFill="1"/>
    <xf numFmtId="0" fontId="0" fillId="5" borderId="0" xfId="7" applyFont="1"/>
    <xf numFmtId="2" fontId="0" fillId="5" borderId="0" xfId="7" applyNumberFormat="1" applyFont="1"/>
    <xf numFmtId="9" fontId="0" fillId="5" borderId="0" xfId="7" applyNumberFormat="1" applyFont="1"/>
    <xf numFmtId="0" fontId="0" fillId="5" borderId="0" xfId="7" applyFont="1" applyAlignment="1">
      <alignment horizontal="right"/>
    </xf>
    <xf numFmtId="44" fontId="10" fillId="0" borderId="0" xfId="1" applyFont="1" applyFill="1"/>
    <xf numFmtId="44" fontId="10" fillId="0" borderId="0" xfId="1" applyFont="1"/>
    <xf numFmtId="0" fontId="0" fillId="3" borderId="0" xfId="4" applyFont="1" applyBorder="1" applyAlignment="1">
      <alignment horizontal="left"/>
    </xf>
    <xf numFmtId="0" fontId="0" fillId="3" borderId="0" xfId="4" applyFont="1" applyBorder="1" applyAlignment="1">
      <alignment horizontal="center"/>
    </xf>
    <xf numFmtId="44" fontId="0" fillId="3" borderId="0" xfId="4" applyNumberFormat="1" applyFont="1" applyBorder="1" applyAlignment="1">
      <alignment horizontal="center"/>
    </xf>
    <xf numFmtId="44" fontId="0" fillId="5" borderId="0" xfId="7" applyNumberFormat="1" applyFont="1" applyAlignment="1">
      <alignment horizontal="center"/>
    </xf>
    <xf numFmtId="0" fontId="0" fillId="5" borderId="0" xfId="7" applyNumberFormat="1" applyFont="1"/>
    <xf numFmtId="44" fontId="0" fillId="5" borderId="0" xfId="7" applyNumberFormat="1" applyFont="1" applyAlignment="1"/>
    <xf numFmtId="0" fontId="0" fillId="5" borderId="0" xfId="7" applyFont="1" applyAlignment="1"/>
    <xf numFmtId="44" fontId="0" fillId="0" borderId="0" xfId="0" applyNumberFormat="1"/>
    <xf numFmtId="0" fontId="13" fillId="2" borderId="2" xfId="3" applyFont="1" applyBorder="1" applyAlignment="1">
      <alignment horizontal="right"/>
    </xf>
    <xf numFmtId="44" fontId="13" fillId="2" borderId="2" xfId="3" applyNumberFormat="1" applyFont="1" applyBorder="1" applyAlignment="1">
      <alignment horizontal="right"/>
    </xf>
    <xf numFmtId="1" fontId="13" fillId="2" borderId="2" xfId="3" applyNumberFormat="1" applyFont="1" applyBorder="1" applyAlignment="1">
      <alignment horizontal="right"/>
    </xf>
    <xf numFmtId="44" fontId="13" fillId="2" borderId="2" xfId="3" applyNumberFormat="1" applyFont="1" applyBorder="1"/>
    <xf numFmtId="2" fontId="0" fillId="0" borderId="0" xfId="0" applyNumberFormat="1"/>
    <xf numFmtId="44" fontId="0" fillId="5" borderId="0" xfId="7" applyNumberFormat="1" applyFont="1"/>
    <xf numFmtId="0" fontId="0" fillId="3" borderId="1" xfId="4" applyFont="1" applyBorder="1" applyAlignment="1">
      <alignment horizontal="center"/>
    </xf>
    <xf numFmtId="44" fontId="0" fillId="3" borderId="1" xfId="4" applyNumberFormat="1" applyFont="1" applyBorder="1" applyAlignment="1">
      <alignment horizontal="center"/>
    </xf>
    <xf numFmtId="0" fontId="0" fillId="7" borderId="0" xfId="7" applyNumberFormat="1" applyFont="1" applyFill="1" applyAlignment="1"/>
    <xf numFmtId="0" fontId="0" fillId="7" borderId="0" xfId="7" applyFont="1" applyFill="1" applyAlignment="1"/>
    <xf numFmtId="44" fontId="0" fillId="7" borderId="0" xfId="7" applyNumberFormat="1" applyFont="1" applyFill="1" applyAlignment="1"/>
    <xf numFmtId="9" fontId="0" fillId="7" borderId="0" xfId="7" applyNumberFormat="1" applyFont="1" applyFill="1"/>
    <xf numFmtId="0" fontId="1" fillId="3" borderId="0" xfId="4" applyBorder="1" applyAlignment="1">
      <alignment horizontal="center"/>
    </xf>
    <xf numFmtId="0" fontId="1" fillId="3" borderId="0" xfId="4" applyBorder="1" applyAlignment="1">
      <alignment horizontal="right"/>
    </xf>
    <xf numFmtId="44" fontId="1" fillId="3" borderId="0" xfId="4" applyNumberFormat="1" applyBorder="1" applyAlignment="1">
      <alignment horizontal="right"/>
    </xf>
    <xf numFmtId="0" fontId="0" fillId="4" borderId="0" xfId="5" applyFont="1" applyAlignment="1">
      <alignment horizontal="center" wrapText="1"/>
    </xf>
    <xf numFmtId="0" fontId="0" fillId="5" borderId="0" xfId="7" applyFont="1" applyBorder="1" applyAlignment="1">
      <alignment horizontal="right"/>
    </xf>
    <xf numFmtId="0" fontId="0" fillId="7" borderId="0" xfId="7" applyFont="1" applyFill="1" applyBorder="1" applyAlignment="1">
      <alignment horizontal="right"/>
    </xf>
    <xf numFmtId="0" fontId="0" fillId="0" borderId="0" xfId="7" applyFont="1" applyFill="1"/>
    <xf numFmtId="0" fontId="0" fillId="0" borderId="0" xfId="7" applyFont="1" applyFill="1" applyAlignment="1">
      <alignment horizontal="right"/>
    </xf>
    <xf numFmtId="4" fontId="0" fillId="0" borderId="0" xfId="0" applyNumberFormat="1"/>
    <xf numFmtId="44" fontId="0" fillId="0" borderId="0" xfId="1" applyFont="1" applyAlignment="1"/>
    <xf numFmtId="44" fontId="11" fillId="0" borderId="0" xfId="1" applyFont="1" applyBorder="1" applyAlignment="1"/>
    <xf numFmtId="0" fontId="23" fillId="0" borderId="0" xfId="6" applyFont="1" applyAlignment="1">
      <alignment wrapText="1"/>
    </xf>
    <xf numFmtId="0" fontId="23" fillId="0" borderId="0" xfId="6" applyFont="1"/>
    <xf numFmtId="0" fontId="25" fillId="0" borderId="0" xfId="6" applyFont="1" applyAlignment="1">
      <alignment horizontal="center"/>
    </xf>
    <xf numFmtId="0" fontId="0" fillId="0" borderId="0" xfId="6" applyFont="1"/>
    <xf numFmtId="0" fontId="0" fillId="0" borderId="0" xfId="6" applyFont="1" applyAlignment="1">
      <alignment horizontal="right"/>
    </xf>
    <xf numFmtId="44" fontId="0" fillId="0" borderId="0" xfId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0" xfId="2" applyNumberFormat="1" applyFont="1" applyFill="1" applyAlignment="1">
      <alignment horizontal="center"/>
    </xf>
    <xf numFmtId="0" fontId="0" fillId="0" borderId="0" xfId="6" applyFont="1" applyAlignment="1">
      <alignment horizontal="center"/>
    </xf>
    <xf numFmtId="44" fontId="0" fillId="0" borderId="0" xfId="1" applyFont="1" applyFill="1"/>
    <xf numFmtId="0" fontId="3" fillId="0" borderId="0" xfId="6" applyFont="1"/>
    <xf numFmtId="44" fontId="0" fillId="7" borderId="0" xfId="1" applyFont="1" applyFill="1" applyAlignment="1"/>
    <xf numFmtId="0" fontId="23" fillId="0" borderId="0" xfId="6" applyFont="1" applyAlignment="1">
      <alignment horizontal="right"/>
    </xf>
    <xf numFmtId="0" fontId="6" fillId="5" borderId="0" xfId="7" applyBorder="1" applyAlignment="1">
      <alignment horizontal="right"/>
    </xf>
    <xf numFmtId="39" fontId="0" fillId="0" borderId="0" xfId="6" applyNumberFormat="1" applyFont="1" applyAlignment="1">
      <alignment horizontal="right"/>
    </xf>
    <xf numFmtId="44" fontId="0" fillId="0" borderId="0" xfId="6" applyNumberFormat="1" applyFont="1"/>
    <xf numFmtId="44" fontId="6" fillId="5" borderId="0" xfId="7" applyNumberFormat="1"/>
    <xf numFmtId="0" fontId="15" fillId="2" borderId="0" xfId="3" applyNumberFormat="1" applyFont="1" applyAlignment="1"/>
    <xf numFmtId="0" fontId="15" fillId="2" borderId="0" xfId="3" applyFont="1" applyAlignment="1"/>
    <xf numFmtId="0" fontId="14" fillId="2" borderId="0" xfId="3" applyFont="1"/>
    <xf numFmtId="44" fontId="15" fillId="2" borderId="0" xfId="3" applyNumberFormat="1" applyFont="1" applyAlignment="1">
      <alignment horizontal="right"/>
    </xf>
    <xf numFmtId="44" fontId="11" fillId="2" borderId="0" xfId="3" applyNumberFormat="1" applyFont="1" applyAlignment="1">
      <alignment horizontal="center"/>
    </xf>
    <xf numFmtId="0" fontId="25" fillId="0" borderId="0" xfId="6" applyFont="1"/>
    <xf numFmtId="44" fontId="25" fillId="0" borderId="0" xfId="1" applyFont="1" applyFill="1" applyBorder="1" applyAlignment="1"/>
    <xf numFmtId="0" fontId="23" fillId="0" borderId="0" xfId="6" applyFont="1" applyAlignment="1">
      <alignment horizontal="center"/>
    </xf>
    <xf numFmtId="44" fontId="23" fillId="0" borderId="0" xfId="1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44" fontId="0" fillId="0" borderId="0" xfId="1" applyFont="1" applyFill="1" applyBorder="1"/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11" fillId="3" borderId="0" xfId="4" applyFont="1" applyBorder="1" applyAlignment="1">
      <alignment horizontal="left"/>
    </xf>
    <xf numFmtId="44" fontId="1" fillId="3" borderId="0" xfId="4" applyNumberFormat="1" applyAlignment="1">
      <alignment horizontal="right"/>
    </xf>
    <xf numFmtId="0" fontId="13" fillId="4" borderId="0" xfId="5" applyFont="1" applyBorder="1" applyAlignment="1">
      <alignment horizontal="center" wrapText="1"/>
    </xf>
    <xf numFmtId="0" fontId="11" fillId="0" borderId="0" xfId="6" applyFont="1" applyAlignment="1">
      <alignment wrapText="1"/>
    </xf>
    <xf numFmtId="0" fontId="24" fillId="0" borderId="0" xfId="6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9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4" fontId="11" fillId="0" borderId="0" xfId="1" applyFont="1" applyBorder="1" applyAlignment="1"/>
    <xf numFmtId="0" fontId="11" fillId="0" borderId="0" xfId="6" applyFont="1"/>
    <xf numFmtId="44" fontId="11" fillId="0" borderId="0" xfId="1" applyFont="1" applyAlignment="1"/>
    <xf numFmtId="0" fontId="12" fillId="0" borderId="0" xfId="0" applyFont="1" applyAlignment="1">
      <alignment horizontal="left"/>
    </xf>
  </cellXfs>
  <cellStyles count="10">
    <cellStyle name="20% - Accent1" xfId="4" builtinId="30"/>
    <cellStyle name="40% - Accent1" xfId="5" builtinId="31"/>
    <cellStyle name="Bad" xfId="3" builtinId="27"/>
    <cellStyle name="Currency" xfId="1" builtinId="4"/>
    <cellStyle name="Good" xfId="7" builtinId="26"/>
    <cellStyle name="Hyperlink" xfId="9" builtinId="8"/>
    <cellStyle name="Neutral" xfId="8" builtinId="28"/>
    <cellStyle name="Normal" xfId="0" builtinId="0"/>
    <cellStyle name="Normal 2" xfId="6" xr:uid="{00000000-0005-0000-0000-000008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2906890</xdr:colOff>
      <xdr:row>0</xdr:row>
      <xdr:rowOff>0</xdr:rowOff>
    </xdr:from>
    <xdr:to>
      <xdr:col>4</xdr:col>
      <xdr:colOff>1222375</xdr:colOff>
      <xdr:row>2</xdr:row>
      <xdr:rowOff>1228449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C7E92C-4542-B145-9D60-D0D6F6B17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6890" y="0"/>
          <a:ext cx="6152443" cy="1623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choolofwoodwo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4"/>
  <sheetViews>
    <sheetView tabSelected="1" topLeftCell="A3" zoomScale="80" zoomScaleNormal="80" zoomScalePageLayoutView="80" workbookViewId="0">
      <selection activeCell="H13" sqref="H13"/>
    </sheetView>
  </sheetViews>
  <sheetFormatPr baseColWidth="10" defaultRowHeight="16" x14ac:dyDescent="0.2"/>
  <cols>
    <col min="1" max="1" width="10.83203125" style="109"/>
    <col min="2" max="2" width="52.83203125" customWidth="1"/>
    <col min="3" max="3" width="23.1640625" customWidth="1"/>
    <col min="4" max="4" width="26.83203125" customWidth="1"/>
    <col min="5" max="5" width="19.33203125" customWidth="1"/>
    <col min="6" max="6" width="19.33203125" bestFit="1" customWidth="1"/>
    <col min="7" max="7" width="21.1640625" style="1" customWidth="1"/>
    <col min="8" max="8" width="37.5" style="1" bestFit="1" customWidth="1"/>
  </cols>
  <sheetData>
    <row r="1" spans="1:7" x14ac:dyDescent="0.2">
      <c r="B1" s="116"/>
      <c r="C1" s="116"/>
      <c r="D1" s="116"/>
      <c r="E1" s="116"/>
      <c r="F1" s="116"/>
      <c r="G1" s="116"/>
    </row>
    <row r="2" spans="1:7" x14ac:dyDescent="0.2">
      <c r="B2" s="116"/>
      <c r="C2" s="116"/>
      <c r="D2" s="116"/>
      <c r="E2" s="116"/>
      <c r="F2" s="116"/>
      <c r="G2" s="116"/>
    </row>
    <row r="3" spans="1:7" ht="106" customHeight="1" x14ac:dyDescent="0.2">
      <c r="B3" s="116"/>
      <c r="C3" s="116"/>
      <c r="D3" s="116"/>
      <c r="E3" s="116"/>
      <c r="F3" s="116"/>
      <c r="G3" s="116"/>
    </row>
    <row r="4" spans="1:7" x14ac:dyDescent="0.2">
      <c r="B4" s="117" t="s">
        <v>42</v>
      </c>
      <c r="C4" s="118"/>
      <c r="D4" s="118"/>
      <c r="E4" s="118"/>
      <c r="F4" s="118"/>
      <c r="G4" s="118"/>
    </row>
    <row r="5" spans="1:7" x14ac:dyDescent="0.2">
      <c r="B5" s="118"/>
      <c r="C5" s="118"/>
      <c r="D5" s="118"/>
      <c r="E5" s="118"/>
      <c r="F5" s="118"/>
      <c r="G5" s="118"/>
    </row>
    <row r="6" spans="1:7" hidden="1" x14ac:dyDescent="0.2">
      <c r="B6" s="118"/>
      <c r="C6" s="118"/>
      <c r="D6" s="118"/>
      <c r="E6" s="118"/>
      <c r="F6" s="118"/>
      <c r="G6" s="118"/>
    </row>
    <row r="7" spans="1:7" ht="24" x14ac:dyDescent="0.3">
      <c r="B7" s="106"/>
      <c r="C7" s="106"/>
      <c r="D7" s="106"/>
      <c r="E7" s="106"/>
      <c r="F7" s="106"/>
      <c r="G7" s="106"/>
    </row>
    <row r="8" spans="1:7" ht="37" x14ac:dyDescent="0.45">
      <c r="B8" s="121" t="s">
        <v>90</v>
      </c>
      <c r="C8" s="121"/>
      <c r="D8" s="121"/>
      <c r="E8" s="121"/>
      <c r="F8" s="121"/>
      <c r="G8" s="121"/>
    </row>
    <row r="9" spans="1:7" x14ac:dyDescent="0.2">
      <c r="G9" s="107"/>
    </row>
    <row r="10" spans="1:7" ht="16" customHeight="1" x14ac:dyDescent="0.2">
      <c r="B10" s="119" t="s">
        <v>91</v>
      </c>
      <c r="C10" s="119"/>
      <c r="D10" s="119"/>
      <c r="E10" s="119"/>
      <c r="F10" s="119"/>
      <c r="G10" s="119"/>
    </row>
    <row r="11" spans="1:7" ht="16" customHeight="1" x14ac:dyDescent="0.2">
      <c r="B11" s="119"/>
      <c r="C11" s="119"/>
      <c r="D11" s="119"/>
      <c r="E11" s="119"/>
      <c r="F11" s="119"/>
      <c r="G11" s="119"/>
    </row>
    <row r="12" spans="1:7" ht="50" customHeight="1" x14ac:dyDescent="0.2">
      <c r="B12" s="119"/>
      <c r="C12" s="119"/>
      <c r="D12" s="119"/>
      <c r="E12" s="119"/>
      <c r="F12" s="119"/>
      <c r="G12" s="119"/>
    </row>
    <row r="13" spans="1:7" ht="50" customHeight="1" x14ac:dyDescent="0.25">
      <c r="B13" s="125" t="s">
        <v>94</v>
      </c>
      <c r="C13" s="125"/>
      <c r="D13" s="125"/>
      <c r="E13" s="125"/>
      <c r="F13" s="125"/>
      <c r="G13" s="125"/>
    </row>
    <row r="14" spans="1:7" ht="50" customHeight="1" x14ac:dyDescent="0.25">
      <c r="B14" s="108"/>
      <c r="C14" s="108"/>
      <c r="D14" s="108"/>
      <c r="E14" s="108"/>
      <c r="F14" s="108"/>
      <c r="G14" s="108"/>
    </row>
    <row r="15" spans="1:7" ht="37" customHeight="1" x14ac:dyDescent="0.3">
      <c r="A15" s="23">
        <v>1</v>
      </c>
      <c r="B15" s="120" t="s">
        <v>35</v>
      </c>
      <c r="C15" s="120"/>
      <c r="D15" s="120"/>
      <c r="E15" s="120"/>
      <c r="F15" s="120"/>
      <c r="G15" s="120"/>
    </row>
    <row r="16" spans="1:7" ht="26" x14ac:dyDescent="0.3">
      <c r="A16" s="23"/>
      <c r="D16" s="37"/>
    </row>
    <row r="17" spans="1:9" ht="21" x14ac:dyDescent="0.25">
      <c r="A17" s="23"/>
      <c r="B17" s="105" t="s">
        <v>49</v>
      </c>
    </row>
    <row r="18" spans="1:9" ht="21" x14ac:dyDescent="0.25">
      <c r="A18" s="23"/>
      <c r="B18" s="122" t="s">
        <v>50</v>
      </c>
      <c r="C18" s="122"/>
      <c r="D18" s="41">
        <v>10</v>
      </c>
      <c r="E18" t="s">
        <v>53</v>
      </c>
    </row>
    <row r="19" spans="1:9" ht="21" x14ac:dyDescent="0.25">
      <c r="A19" s="23"/>
      <c r="B19" s="78" t="s">
        <v>51</v>
      </c>
      <c r="C19" s="78"/>
      <c r="D19" s="41">
        <v>50</v>
      </c>
      <c r="E19" t="s">
        <v>53</v>
      </c>
    </row>
    <row r="20" spans="1:9" ht="21" x14ac:dyDescent="0.25">
      <c r="A20" s="23"/>
      <c r="B20" s="123" t="s">
        <v>52</v>
      </c>
      <c r="C20" s="123"/>
      <c r="D20" s="42">
        <v>40</v>
      </c>
      <c r="E20" t="s">
        <v>54</v>
      </c>
    </row>
    <row r="21" spans="1:9" ht="21" x14ac:dyDescent="0.25">
      <c r="A21" s="23"/>
      <c r="B21" s="124" t="s">
        <v>96</v>
      </c>
      <c r="C21" s="124"/>
      <c r="D21" s="43">
        <v>1</v>
      </c>
      <c r="E21" t="s">
        <v>55</v>
      </c>
    </row>
    <row r="22" spans="1:9" ht="21" x14ac:dyDescent="0.25">
      <c r="A22" s="23"/>
      <c r="B22" s="123" t="s">
        <v>57</v>
      </c>
      <c r="C22" s="123"/>
      <c r="D22" s="42">
        <v>20</v>
      </c>
      <c r="E22" t="s">
        <v>56</v>
      </c>
    </row>
    <row r="23" spans="1:9" ht="21" x14ac:dyDescent="0.25">
      <c r="A23" s="23"/>
      <c r="B23" s="114" t="s">
        <v>58</v>
      </c>
      <c r="C23" s="114"/>
      <c r="D23" s="42">
        <v>10</v>
      </c>
      <c r="E23" t="s">
        <v>56</v>
      </c>
    </row>
    <row r="24" spans="1:9" ht="21" x14ac:dyDescent="0.25">
      <c r="A24" s="23"/>
      <c r="B24" s="114" t="s">
        <v>37</v>
      </c>
      <c r="C24" s="114"/>
      <c r="D24" s="41">
        <v>40</v>
      </c>
    </row>
    <row r="25" spans="1:9" ht="21" x14ac:dyDescent="0.25">
      <c r="A25" s="23"/>
      <c r="B25" s="114" t="s">
        <v>59</v>
      </c>
      <c r="C25" s="114"/>
      <c r="D25" s="44">
        <v>0.2</v>
      </c>
    </row>
    <row r="26" spans="1:9" ht="21" x14ac:dyDescent="0.25">
      <c r="A26" s="23"/>
      <c r="B26" s="79"/>
      <c r="C26" s="80"/>
    </row>
    <row r="27" spans="1:9" ht="29" x14ac:dyDescent="0.35">
      <c r="A27" s="23"/>
      <c r="B27" s="115" t="s">
        <v>93</v>
      </c>
      <c r="C27" s="115"/>
      <c r="D27" s="115"/>
      <c r="E27" s="115"/>
      <c r="F27" s="115"/>
      <c r="G27" s="115"/>
      <c r="I27" s="1"/>
    </row>
    <row r="28" spans="1:9" ht="21" x14ac:dyDescent="0.25">
      <c r="A28" s="23"/>
      <c r="B28" s="81"/>
    </row>
    <row r="29" spans="1:9" s="18" customFormat="1" ht="24" x14ac:dyDescent="0.3">
      <c r="A29" s="23">
        <v>2</v>
      </c>
      <c r="B29" s="14" t="s">
        <v>43</v>
      </c>
      <c r="C29" s="24"/>
      <c r="D29" s="24" t="s">
        <v>0</v>
      </c>
      <c r="E29" s="25" t="s">
        <v>1</v>
      </c>
      <c r="F29" s="26"/>
      <c r="G29" s="25" t="s">
        <v>2</v>
      </c>
      <c r="H29" s="17"/>
    </row>
    <row r="30" spans="1:9" ht="21" x14ac:dyDescent="0.25">
      <c r="A30" s="23"/>
      <c r="B30" s="82" t="s">
        <v>3</v>
      </c>
      <c r="C30" s="83"/>
      <c r="D30" s="45">
        <v>4</v>
      </c>
      <c r="E30" s="84">
        <f>$D$19</f>
        <v>50</v>
      </c>
      <c r="F30" s="84"/>
      <c r="G30" s="85">
        <f>D30*E30</f>
        <v>200</v>
      </c>
      <c r="H30" s="46"/>
    </row>
    <row r="31" spans="1:9" ht="21" x14ac:dyDescent="0.25">
      <c r="A31" s="23"/>
      <c r="B31" s="82" t="s">
        <v>4</v>
      </c>
      <c r="C31" s="83"/>
      <c r="D31" s="45">
        <v>3</v>
      </c>
      <c r="E31" s="84">
        <f>$D$19</f>
        <v>50</v>
      </c>
      <c r="F31" s="84"/>
      <c r="G31" s="84">
        <f>E31*D31</f>
        <v>150</v>
      </c>
      <c r="H31" s="47"/>
    </row>
    <row r="32" spans="1:9" ht="21" x14ac:dyDescent="0.25">
      <c r="A32" s="23"/>
      <c r="B32" s="4" t="s">
        <v>18</v>
      </c>
      <c r="D32" s="4">
        <f>SUM(D30:D31)</f>
        <v>7</v>
      </c>
      <c r="E32" s="1"/>
      <c r="G32" s="7">
        <f>SUM(G30:G31)</f>
        <v>350</v>
      </c>
      <c r="H32"/>
    </row>
    <row r="33" spans="1:8" s="8" customFormat="1" ht="20" x14ac:dyDescent="0.2">
      <c r="A33" s="110"/>
      <c r="B33" s="82"/>
      <c r="C33" s="83"/>
      <c r="D33" s="83"/>
      <c r="E33" s="83"/>
      <c r="F33" s="83"/>
      <c r="G33" s="84"/>
      <c r="H33" s="47"/>
    </row>
    <row r="34" spans="1:8" ht="21" x14ac:dyDescent="0.25">
      <c r="A34" s="23"/>
      <c r="B34" s="48" t="s">
        <v>23</v>
      </c>
      <c r="C34" s="49" t="s">
        <v>13</v>
      </c>
      <c r="D34" s="50" t="s">
        <v>14</v>
      </c>
      <c r="E34" s="50" t="s">
        <v>16</v>
      </c>
      <c r="F34" s="49" t="s">
        <v>11</v>
      </c>
      <c r="G34" s="6" t="s">
        <v>19</v>
      </c>
      <c r="H34" s="8"/>
    </row>
    <row r="35" spans="1:8" ht="21" x14ac:dyDescent="0.25">
      <c r="A35" s="23"/>
      <c r="B35" s="82" t="s">
        <v>15</v>
      </c>
      <c r="C35" s="51">
        <v>8</v>
      </c>
      <c r="D35" s="52">
        <v>20</v>
      </c>
      <c r="E35" s="1">
        <f>SUM(C35*D35)</f>
        <v>160</v>
      </c>
      <c r="F35" s="44">
        <v>0.1</v>
      </c>
      <c r="G35" s="86">
        <f>+E35*(1+F35)</f>
        <v>176</v>
      </c>
      <c r="H35" s="47"/>
    </row>
    <row r="36" spans="1:8" ht="21" x14ac:dyDescent="0.25">
      <c r="A36" s="23"/>
      <c r="B36" s="82" t="s">
        <v>33</v>
      </c>
      <c r="C36" s="51">
        <v>7</v>
      </c>
      <c r="D36" s="52">
        <v>20</v>
      </c>
      <c r="E36" s="1">
        <f>SUM(C36*D36)</f>
        <v>140</v>
      </c>
      <c r="F36" s="44">
        <v>0.1</v>
      </c>
      <c r="G36" s="86">
        <f>+E36*(1+F36)</f>
        <v>154</v>
      </c>
      <c r="H36" s="47"/>
    </row>
    <row r="37" spans="1:8" ht="21" x14ac:dyDescent="0.25">
      <c r="A37" s="23"/>
      <c r="B37" s="82"/>
      <c r="C37" s="51"/>
      <c r="D37" s="52"/>
      <c r="E37" s="1"/>
      <c r="F37" s="44"/>
      <c r="G37" s="86"/>
      <c r="H37" s="47"/>
    </row>
    <row r="38" spans="1:8" ht="21" x14ac:dyDescent="0.25">
      <c r="A38" s="23"/>
      <c r="B38" s="4" t="s">
        <v>17</v>
      </c>
      <c r="D38">
        <f>SUM(D35:D37)</f>
        <v>40</v>
      </c>
      <c r="E38" s="55">
        <f>SUM(E35:E37)</f>
        <v>300</v>
      </c>
      <c r="G38" s="7">
        <f>SUM(G35:G37)</f>
        <v>330</v>
      </c>
      <c r="H38"/>
    </row>
    <row r="39" spans="1:8" ht="21" x14ac:dyDescent="0.25">
      <c r="A39" s="23"/>
      <c r="B39" s="4" t="s">
        <v>60</v>
      </c>
      <c r="G39" s="7"/>
      <c r="H39"/>
    </row>
    <row r="40" spans="1:8" ht="21" x14ac:dyDescent="0.25">
      <c r="A40" s="23"/>
      <c r="B40" s="82"/>
      <c r="C40" s="87"/>
      <c r="D40" s="87"/>
      <c r="E40" s="88"/>
      <c r="F40" s="88"/>
      <c r="H40" s="47"/>
    </row>
    <row r="41" spans="1:8" ht="21" x14ac:dyDescent="0.25">
      <c r="A41" s="23"/>
      <c r="B41" s="89"/>
      <c r="C41" s="83"/>
      <c r="D41" s="83"/>
      <c r="E41" s="83"/>
      <c r="F41" s="83"/>
      <c r="G41" s="83"/>
      <c r="H41" s="47"/>
    </row>
    <row r="42" spans="1:8" ht="21" x14ac:dyDescent="0.25">
      <c r="A42" s="23"/>
      <c r="B42" s="111" t="s">
        <v>61</v>
      </c>
      <c r="C42" s="68" t="s">
        <v>62</v>
      </c>
      <c r="D42" s="69" t="s">
        <v>20</v>
      </c>
      <c r="E42" s="70" t="s">
        <v>21</v>
      </c>
      <c r="F42" s="68" t="s">
        <v>11</v>
      </c>
      <c r="G42" s="112" t="s">
        <v>19</v>
      </c>
      <c r="H42" s="47"/>
    </row>
    <row r="43" spans="1:8" s="8" customFormat="1" ht="20" x14ac:dyDescent="0.2">
      <c r="A43" s="110"/>
      <c r="B43" s="82" t="s">
        <v>64</v>
      </c>
      <c r="C43" s="54">
        <v>4</v>
      </c>
      <c r="D43" s="53">
        <v>20</v>
      </c>
      <c r="E43" s="77">
        <f>+C43*D43</f>
        <v>80</v>
      </c>
      <c r="F43" s="44">
        <v>0.1</v>
      </c>
      <c r="G43" s="86">
        <f>+E43*(1+F43)</f>
        <v>88</v>
      </c>
    </row>
    <row r="44" spans="1:8" s="8" customFormat="1" ht="20" x14ac:dyDescent="0.2">
      <c r="A44" s="110"/>
      <c r="B44" s="82" t="s">
        <v>65</v>
      </c>
      <c r="C44" s="54">
        <v>4</v>
      </c>
      <c r="D44" s="53">
        <v>10</v>
      </c>
      <c r="E44" s="77">
        <f t="shared" ref="E44:E46" si="0">+C44*D44</f>
        <v>40</v>
      </c>
      <c r="F44" s="44">
        <v>0.1</v>
      </c>
      <c r="G44" s="86">
        <f t="shared" ref="G44:G46" si="1">+E44*(1+F44)</f>
        <v>44</v>
      </c>
    </row>
    <row r="45" spans="1:8" s="8" customFormat="1" ht="20" x14ac:dyDescent="0.2">
      <c r="A45" s="110"/>
      <c r="B45" s="82" t="s">
        <v>66</v>
      </c>
      <c r="C45" s="54">
        <v>3</v>
      </c>
      <c r="D45" s="53">
        <v>5</v>
      </c>
      <c r="E45" s="77">
        <f t="shared" si="0"/>
        <v>15</v>
      </c>
      <c r="F45" s="44">
        <v>0.1</v>
      </c>
      <c r="G45" s="86">
        <f t="shared" si="1"/>
        <v>16.5</v>
      </c>
    </row>
    <row r="46" spans="1:8" s="8" customFormat="1" ht="20" x14ac:dyDescent="0.2">
      <c r="A46" s="110"/>
      <c r="B46" s="82" t="s">
        <v>67</v>
      </c>
      <c r="C46" s="54">
        <v>0</v>
      </c>
      <c r="D46" s="53">
        <v>0</v>
      </c>
      <c r="E46" s="77">
        <f t="shared" si="0"/>
        <v>0</v>
      </c>
      <c r="F46" s="44">
        <v>0.1</v>
      </c>
      <c r="G46" s="86">
        <f t="shared" si="1"/>
        <v>0</v>
      </c>
    </row>
    <row r="47" spans="1:8" s="8" customFormat="1" ht="20" x14ac:dyDescent="0.2">
      <c r="A47" s="110"/>
      <c r="B47" s="82"/>
      <c r="C47" s="54"/>
      <c r="D47" s="53"/>
      <c r="E47" s="77"/>
      <c r="F47" s="44"/>
      <c r="G47" s="86"/>
    </row>
    <row r="48" spans="1:8" s="8" customFormat="1" ht="20" x14ac:dyDescent="0.2">
      <c r="A48" s="110"/>
      <c r="B48" s="4" t="s">
        <v>68</v>
      </c>
      <c r="C48" s="65"/>
      <c r="D48" s="66"/>
      <c r="E48" s="90"/>
      <c r="F48" s="67"/>
      <c r="G48" s="86">
        <f>SUM(G43:G47)</f>
        <v>148.5</v>
      </c>
    </row>
    <row r="49" spans="1:8" ht="21" x14ac:dyDescent="0.25">
      <c r="A49" s="23"/>
    </row>
    <row r="50" spans="1:8" s="18" customFormat="1" ht="24" x14ac:dyDescent="0.3">
      <c r="A50" s="23"/>
      <c r="B50" s="30" t="s">
        <v>95</v>
      </c>
      <c r="C50" s="30"/>
      <c r="D50" s="30"/>
      <c r="E50" s="30"/>
      <c r="F50" s="30"/>
      <c r="G50" s="32">
        <f>+G32+G38+G48</f>
        <v>828.5</v>
      </c>
    </row>
    <row r="51" spans="1:8" ht="21" x14ac:dyDescent="0.25">
      <c r="A51" s="23"/>
      <c r="G51"/>
      <c r="H51"/>
    </row>
    <row r="52" spans="1:8" ht="21" x14ac:dyDescent="0.25">
      <c r="A52" s="23"/>
      <c r="G52"/>
      <c r="H52"/>
    </row>
    <row r="53" spans="1:8" ht="23" customHeight="1" x14ac:dyDescent="0.25">
      <c r="A53" s="23"/>
      <c r="G53"/>
      <c r="H53"/>
    </row>
    <row r="54" spans="1:8" s="13" customFormat="1" ht="43" customHeight="1" x14ac:dyDescent="0.3">
      <c r="A54" s="23">
        <v>3</v>
      </c>
      <c r="B54" s="14" t="s">
        <v>44</v>
      </c>
      <c r="C54" s="71" t="s">
        <v>70</v>
      </c>
      <c r="D54" s="27" t="s">
        <v>0</v>
      </c>
      <c r="E54" s="27" t="s">
        <v>1</v>
      </c>
      <c r="F54" s="20"/>
      <c r="G54" s="19"/>
      <c r="H54" s="12"/>
    </row>
    <row r="55" spans="1:8" ht="21" x14ac:dyDescent="0.25">
      <c r="A55" s="23"/>
      <c r="B55" s="82" t="s">
        <v>10</v>
      </c>
      <c r="C55" s="45">
        <v>30</v>
      </c>
      <c r="D55" s="83">
        <f>SUM(C55/D20)</f>
        <v>0.75</v>
      </c>
      <c r="E55" s="84">
        <f>$D$18</f>
        <v>10</v>
      </c>
      <c r="G55" s="85">
        <f>SUM(E55*D55)</f>
        <v>7.5</v>
      </c>
    </row>
    <row r="56" spans="1:8" ht="21" x14ac:dyDescent="0.25">
      <c r="A56" s="23"/>
    </row>
    <row r="57" spans="1:8" s="18" customFormat="1" ht="24" x14ac:dyDescent="0.3">
      <c r="A57" s="23"/>
      <c r="B57" s="34" t="s">
        <v>5</v>
      </c>
      <c r="C57" s="56"/>
      <c r="D57" s="56">
        <f>SUM(D55:D56)</f>
        <v>0.75</v>
      </c>
      <c r="E57" s="56"/>
      <c r="F57" s="57"/>
      <c r="G57" s="57">
        <f>SUM(G55:G56)</f>
        <v>7.5</v>
      </c>
      <c r="H57" s="33"/>
    </row>
    <row r="58" spans="1:8" s="8" customFormat="1" ht="21" customHeight="1" x14ac:dyDescent="0.2">
      <c r="A58" s="110"/>
      <c r="B58" s="82" t="s">
        <v>69</v>
      </c>
      <c r="C58" s="91"/>
      <c r="D58" s="91"/>
      <c r="E58" s="91"/>
      <c r="F58" s="91"/>
      <c r="G58" s="91"/>
    </row>
    <row r="59" spans="1:8" s="8" customFormat="1" ht="21" customHeight="1" x14ac:dyDescent="0.2">
      <c r="A59" s="110"/>
      <c r="B59" s="82"/>
      <c r="C59" s="91"/>
      <c r="D59" s="91"/>
      <c r="E59" s="91"/>
      <c r="F59" s="91"/>
      <c r="G59" s="91"/>
    </row>
    <row r="60" spans="1:8" s="13" customFormat="1" ht="43" customHeight="1" x14ac:dyDescent="0.3">
      <c r="A60" s="23">
        <v>4</v>
      </c>
      <c r="B60" s="14" t="s">
        <v>71</v>
      </c>
      <c r="C60" s="27" t="s">
        <v>72</v>
      </c>
      <c r="D60" s="27" t="s">
        <v>0</v>
      </c>
      <c r="E60" s="27" t="s">
        <v>1</v>
      </c>
      <c r="F60" s="20"/>
      <c r="G60" s="19"/>
      <c r="H60" s="12"/>
    </row>
    <row r="61" spans="1:8" s="8" customFormat="1" ht="21" customHeight="1" x14ac:dyDescent="0.2">
      <c r="A61" s="110"/>
      <c r="B61" s="82"/>
      <c r="C61" s="91"/>
      <c r="D61" s="91"/>
      <c r="E61" s="91"/>
      <c r="F61" s="91"/>
      <c r="G61" s="91"/>
    </row>
    <row r="62" spans="1:8" ht="21" x14ac:dyDescent="0.25">
      <c r="A62" s="23"/>
      <c r="B62" s="82" t="s">
        <v>25</v>
      </c>
      <c r="C62" s="45">
        <v>2</v>
      </c>
      <c r="D62" s="83">
        <v>2</v>
      </c>
      <c r="E62" s="84">
        <f>$D$18</f>
        <v>10</v>
      </c>
      <c r="F62" s="85"/>
      <c r="G62" s="84">
        <f>SUM(C62*D62*E62)</f>
        <v>40</v>
      </c>
      <c r="H62" s="8"/>
    </row>
    <row r="63" spans="1:8" ht="21" x14ac:dyDescent="0.25">
      <c r="A63" s="23"/>
      <c r="B63" s="82" t="s">
        <v>73</v>
      </c>
      <c r="C63" s="72">
        <v>2</v>
      </c>
      <c r="D63" s="83">
        <v>2</v>
      </c>
      <c r="E63" s="84">
        <f>$D$18</f>
        <v>10</v>
      </c>
      <c r="F63" s="85"/>
      <c r="G63" s="84">
        <f>SUM(C63*D63*E63)</f>
        <v>40</v>
      </c>
      <c r="H63" s="8"/>
    </row>
    <row r="64" spans="1:8" ht="21" x14ac:dyDescent="0.25">
      <c r="A64" s="23"/>
      <c r="B64" s="82"/>
      <c r="C64" s="92"/>
      <c r="D64" s="83"/>
      <c r="E64" s="84"/>
      <c r="F64" s="85"/>
      <c r="G64" s="84"/>
      <c r="H64" s="8"/>
    </row>
    <row r="65" spans="1:8" s="18" customFormat="1" ht="24" x14ac:dyDescent="0.3">
      <c r="A65" s="23"/>
      <c r="B65" s="34" t="s">
        <v>80</v>
      </c>
      <c r="C65" s="34"/>
      <c r="D65" s="58">
        <f>SUM(D61:D64)</f>
        <v>4</v>
      </c>
      <c r="E65" s="34"/>
      <c r="F65" s="57"/>
      <c r="G65" s="59">
        <f>SUM(G61:G64)</f>
        <v>80</v>
      </c>
      <c r="H65" s="33"/>
    </row>
    <row r="66" spans="1:8" ht="21" x14ac:dyDescent="0.25">
      <c r="A66" s="23"/>
      <c r="B66" s="82" t="s">
        <v>74</v>
      </c>
      <c r="C66" s="73"/>
      <c r="D66" s="83"/>
      <c r="E66" s="84"/>
      <c r="F66" s="85"/>
      <c r="G66" s="84"/>
      <c r="H66" s="8"/>
    </row>
    <row r="67" spans="1:8" s="8" customFormat="1" ht="13" customHeight="1" x14ac:dyDescent="0.2">
      <c r="A67" s="110"/>
      <c r="B67" s="82"/>
      <c r="C67" s="91"/>
      <c r="D67" s="91"/>
      <c r="E67" s="91"/>
      <c r="F67" s="91"/>
      <c r="G67" s="91"/>
    </row>
    <row r="68" spans="1:8" ht="21" x14ac:dyDescent="0.25">
      <c r="A68" s="23"/>
    </row>
    <row r="69" spans="1:8" s="13" customFormat="1" ht="75" x14ac:dyDescent="0.3">
      <c r="A69" s="23">
        <v>5</v>
      </c>
      <c r="B69" s="14" t="s">
        <v>45</v>
      </c>
      <c r="C69" s="15" t="s">
        <v>84</v>
      </c>
      <c r="D69" s="113" t="s">
        <v>97</v>
      </c>
      <c r="E69" s="15" t="s">
        <v>7</v>
      </c>
      <c r="F69" s="16" t="s">
        <v>24</v>
      </c>
      <c r="G69" s="16" t="s">
        <v>19</v>
      </c>
      <c r="H69" s="12"/>
    </row>
    <row r="70" spans="1:8" ht="21" x14ac:dyDescent="0.25">
      <c r="A70" s="23"/>
      <c r="B70" s="82" t="s">
        <v>88</v>
      </c>
      <c r="C70" s="75">
        <v>1</v>
      </c>
      <c r="D70" s="45">
        <v>3</v>
      </c>
      <c r="E70" s="93">
        <f>+D$21+(D70*D$21/3)</f>
        <v>2</v>
      </c>
      <c r="F70" s="84">
        <f>$D$19</f>
        <v>50</v>
      </c>
      <c r="G70" s="84">
        <f>+E70*F70</f>
        <v>100</v>
      </c>
    </row>
    <row r="71" spans="1:8" ht="21" x14ac:dyDescent="0.25">
      <c r="A71" s="23"/>
      <c r="B71" s="82" t="s">
        <v>89</v>
      </c>
      <c r="C71" s="75">
        <v>1</v>
      </c>
      <c r="D71" s="45">
        <v>1</v>
      </c>
      <c r="E71" s="93">
        <f>+D$21+(D71*D$21/3)</f>
        <v>1.3333333333333333</v>
      </c>
      <c r="F71" s="84">
        <f>$D$19</f>
        <v>50</v>
      </c>
      <c r="G71" s="84">
        <f t="shared" ref="G71:G74" si="2">+E71*F71</f>
        <v>66.666666666666657</v>
      </c>
      <c r="H71" s="47"/>
    </row>
    <row r="72" spans="1:8" ht="21" x14ac:dyDescent="0.25">
      <c r="A72" s="23"/>
      <c r="B72" s="82" t="s">
        <v>85</v>
      </c>
      <c r="C72" s="75">
        <v>1</v>
      </c>
      <c r="D72" s="45">
        <v>24</v>
      </c>
      <c r="E72" s="93">
        <f>+D$21+(D72*D$21/3)</f>
        <v>9</v>
      </c>
      <c r="F72" s="84">
        <f>$D$19</f>
        <v>50</v>
      </c>
      <c r="G72" s="84">
        <f t="shared" si="2"/>
        <v>450</v>
      </c>
      <c r="H72" s="47"/>
    </row>
    <row r="73" spans="1:8" ht="21" x14ac:dyDescent="0.25">
      <c r="A73" s="23"/>
      <c r="B73" s="82" t="s">
        <v>86</v>
      </c>
      <c r="C73" s="75">
        <v>1</v>
      </c>
      <c r="D73" s="45">
        <v>4</v>
      </c>
      <c r="E73" s="93">
        <f>+D$21+(D73*D$21/3)</f>
        <v>2.333333333333333</v>
      </c>
      <c r="F73" s="84">
        <f>$D$19</f>
        <v>50</v>
      </c>
      <c r="G73" s="84">
        <f t="shared" si="2"/>
        <v>116.66666666666666</v>
      </c>
      <c r="H73" s="47"/>
    </row>
    <row r="74" spans="1:8" ht="21" x14ac:dyDescent="0.25">
      <c r="A74" s="23"/>
      <c r="B74" s="82" t="s">
        <v>87</v>
      </c>
      <c r="C74" s="75">
        <v>1</v>
      </c>
      <c r="D74" s="45"/>
      <c r="E74" s="93">
        <f>+D$21+(D74*D$21/3)</f>
        <v>1</v>
      </c>
      <c r="F74" s="84">
        <f>$D$19</f>
        <v>50</v>
      </c>
      <c r="G74" s="84">
        <f t="shared" si="2"/>
        <v>50</v>
      </c>
      <c r="H74" s="8"/>
    </row>
    <row r="75" spans="1:8" ht="21" x14ac:dyDescent="0.25">
      <c r="A75" s="23"/>
      <c r="B75" s="82"/>
      <c r="C75" s="75"/>
      <c r="D75" s="45"/>
      <c r="E75" s="83"/>
      <c r="F75" s="84"/>
      <c r="H75" s="8"/>
    </row>
    <row r="76" spans="1:8" s="18" customFormat="1" ht="24" x14ac:dyDescent="0.3">
      <c r="A76" s="23"/>
      <c r="B76" s="34" t="s">
        <v>8</v>
      </c>
      <c r="C76" s="34"/>
      <c r="D76" s="58">
        <f>SUM(D70:D75)</f>
        <v>32</v>
      </c>
      <c r="E76" s="58">
        <f>SUM(E70:E75)</f>
        <v>15.666666666666664</v>
      </c>
      <c r="F76" s="34"/>
      <c r="G76" s="59">
        <f>SUM(G70:G75)</f>
        <v>783.33333333333326</v>
      </c>
      <c r="H76" s="33"/>
    </row>
    <row r="77" spans="1:8" s="8" customFormat="1" ht="20" x14ac:dyDescent="0.2">
      <c r="A77" s="110"/>
      <c r="B77" s="80"/>
      <c r="C77" s="80"/>
      <c r="D77" s="80"/>
      <c r="E77" s="80"/>
      <c r="F77" s="80"/>
      <c r="G77" s="80"/>
    </row>
    <row r="78" spans="1:8" s="8" customFormat="1" ht="17.5" customHeight="1" x14ac:dyDescent="0.2">
      <c r="A78" s="110"/>
      <c r="B78" s="80"/>
      <c r="C78" s="80"/>
      <c r="D78" s="80"/>
      <c r="E78" s="80"/>
      <c r="F78" s="80"/>
      <c r="G78" s="80"/>
    </row>
    <row r="79" spans="1:8" s="13" customFormat="1" ht="24" x14ac:dyDescent="0.3">
      <c r="A79" s="23">
        <v>6</v>
      </c>
      <c r="B79" s="14" t="s">
        <v>75</v>
      </c>
      <c r="C79" s="15" t="s">
        <v>6</v>
      </c>
      <c r="D79" s="15" t="s">
        <v>7</v>
      </c>
      <c r="E79" s="16" t="s">
        <v>24</v>
      </c>
      <c r="F79" s="16"/>
      <c r="G79" s="16" t="s">
        <v>19</v>
      </c>
      <c r="H79" s="12"/>
    </row>
    <row r="80" spans="1:8" s="8" customFormat="1" ht="17.5" customHeight="1" x14ac:dyDescent="0.2">
      <c r="A80" s="110"/>
      <c r="B80" s="82" t="s">
        <v>76</v>
      </c>
      <c r="C80" s="45">
        <v>2</v>
      </c>
      <c r="D80" s="83">
        <v>4</v>
      </c>
      <c r="E80" s="84">
        <f>$D$19</f>
        <v>50</v>
      </c>
      <c r="F80" s="84"/>
      <c r="G80" s="84">
        <f>+C80*D80*E80</f>
        <v>400</v>
      </c>
    </row>
    <row r="81" spans="1:8" s="8" customFormat="1" ht="17.5" customHeight="1" x14ac:dyDescent="0.2">
      <c r="A81" s="110"/>
      <c r="B81" s="82" t="s">
        <v>99</v>
      </c>
      <c r="C81" s="45">
        <v>2</v>
      </c>
      <c r="D81" s="83">
        <v>3</v>
      </c>
      <c r="E81" s="84">
        <f t="shared" ref="E81:E84" si="3">$D$19</f>
        <v>50</v>
      </c>
      <c r="F81" s="84"/>
      <c r="G81" s="84">
        <f t="shared" ref="G81:G84" si="4">+C81*D81*E81</f>
        <v>300</v>
      </c>
    </row>
    <row r="82" spans="1:8" s="8" customFormat="1" ht="17.5" customHeight="1" x14ac:dyDescent="0.2">
      <c r="A82" s="110"/>
      <c r="B82" s="82" t="s">
        <v>98</v>
      </c>
      <c r="C82" s="45">
        <v>2</v>
      </c>
      <c r="D82" s="83">
        <v>3</v>
      </c>
      <c r="E82" s="84">
        <f t="shared" si="3"/>
        <v>50</v>
      </c>
      <c r="F82" s="84"/>
      <c r="G82" s="84">
        <f t="shared" ref="G82" si="5">+C82*D82*E82</f>
        <v>300</v>
      </c>
    </row>
    <row r="83" spans="1:8" s="8" customFormat="1" ht="17.5" customHeight="1" x14ac:dyDescent="0.2">
      <c r="A83" s="110"/>
      <c r="B83" s="82" t="s">
        <v>77</v>
      </c>
      <c r="C83" s="45">
        <v>3</v>
      </c>
      <c r="D83" s="83">
        <v>3</v>
      </c>
      <c r="E83" s="84">
        <f t="shared" si="3"/>
        <v>50</v>
      </c>
      <c r="F83" s="84"/>
      <c r="G83" s="84">
        <f t="shared" si="4"/>
        <v>450</v>
      </c>
    </row>
    <row r="84" spans="1:8" s="8" customFormat="1" ht="17.5" customHeight="1" x14ac:dyDescent="0.2">
      <c r="A84" s="110"/>
      <c r="B84" s="82" t="s">
        <v>78</v>
      </c>
      <c r="C84" s="45">
        <v>1</v>
      </c>
      <c r="D84" s="83">
        <v>3</v>
      </c>
      <c r="E84" s="84">
        <f t="shared" si="3"/>
        <v>50</v>
      </c>
      <c r="F84" s="84"/>
      <c r="G84" s="84">
        <f t="shared" si="4"/>
        <v>150</v>
      </c>
    </row>
    <row r="85" spans="1:8" s="8" customFormat="1" ht="17.5" customHeight="1" x14ac:dyDescent="0.2">
      <c r="A85" s="110"/>
      <c r="B85" s="82"/>
      <c r="C85" s="80"/>
      <c r="D85" s="80"/>
      <c r="E85" s="80"/>
      <c r="F85" s="80"/>
      <c r="G85" s="80"/>
    </row>
    <row r="86" spans="1:8" s="18" customFormat="1" ht="24" x14ac:dyDescent="0.3">
      <c r="A86" s="23"/>
      <c r="B86" s="34" t="s">
        <v>79</v>
      </c>
      <c r="C86" s="34"/>
      <c r="D86" s="58">
        <f>SUM(D80:D85)</f>
        <v>16</v>
      </c>
      <c r="E86" s="34"/>
      <c r="F86" s="57"/>
      <c r="G86" s="59">
        <f>SUM(G79:G85)</f>
        <v>1600</v>
      </c>
      <c r="H86" s="33"/>
    </row>
    <row r="87" spans="1:8" s="8" customFormat="1" ht="17.5" customHeight="1" x14ac:dyDescent="0.2">
      <c r="A87" s="110"/>
      <c r="B87" s="80"/>
      <c r="C87" s="80"/>
      <c r="D87" s="80"/>
      <c r="E87" s="80"/>
      <c r="F87" s="80"/>
      <c r="G87" s="80"/>
    </row>
    <row r="88" spans="1:8" s="8" customFormat="1" ht="20" x14ac:dyDescent="0.2">
      <c r="A88" s="110"/>
      <c r="B88" s="80"/>
      <c r="C88" s="80"/>
      <c r="D88" s="80"/>
      <c r="E88" s="80"/>
      <c r="F88" s="80"/>
      <c r="G88" s="80"/>
    </row>
    <row r="89" spans="1:8" s="13" customFormat="1" ht="45" x14ac:dyDescent="0.3">
      <c r="A89" s="23">
        <v>7</v>
      </c>
      <c r="B89" s="14" t="s">
        <v>46</v>
      </c>
      <c r="C89" s="10" t="s">
        <v>34</v>
      </c>
      <c r="D89" s="28" t="s">
        <v>29</v>
      </c>
      <c r="E89" s="11" t="s">
        <v>24</v>
      </c>
      <c r="F89" s="11"/>
      <c r="G89" s="11" t="s">
        <v>19</v>
      </c>
      <c r="H89" s="12"/>
    </row>
    <row r="90" spans="1:8" s="8" customFormat="1" ht="20" x14ac:dyDescent="0.2">
      <c r="A90" s="110"/>
      <c r="B90" s="82" t="s">
        <v>26</v>
      </c>
      <c r="C90" s="42">
        <v>35</v>
      </c>
      <c r="D90">
        <f>SUM(C90/D22)</f>
        <v>1.75</v>
      </c>
      <c r="E90" s="84">
        <f>$D$19</f>
        <v>50</v>
      </c>
      <c r="F90" s="82"/>
      <c r="G90" s="94">
        <f>SUM(D90*E90)</f>
        <v>87.5</v>
      </c>
    </row>
    <row r="91" spans="1:8" s="8" customFormat="1" ht="20" x14ac:dyDescent="0.2">
      <c r="A91" s="110"/>
      <c r="B91" s="82" t="s">
        <v>27</v>
      </c>
      <c r="C91" s="42">
        <v>35</v>
      </c>
      <c r="D91" s="60">
        <f>SUM(C91/D23)</f>
        <v>3.5</v>
      </c>
      <c r="E91" s="84">
        <f t="shared" ref="E91:E92" si="6">$D$19</f>
        <v>50</v>
      </c>
      <c r="F91" s="82"/>
      <c r="G91" s="94">
        <f>SUM(D91*E91)</f>
        <v>175</v>
      </c>
    </row>
    <row r="92" spans="1:8" s="8" customFormat="1" ht="20" x14ac:dyDescent="0.2">
      <c r="A92" s="110"/>
      <c r="B92" s="82" t="s">
        <v>28</v>
      </c>
      <c r="C92" s="42">
        <v>35</v>
      </c>
      <c r="D92" s="60">
        <f>SUM(C92/D23)</f>
        <v>3.5</v>
      </c>
      <c r="E92" s="84">
        <f t="shared" si="6"/>
        <v>50</v>
      </c>
      <c r="F92" s="82"/>
      <c r="G92" s="94">
        <f>SUM(D92*E92)</f>
        <v>175</v>
      </c>
    </row>
    <row r="93" spans="1:8" s="8" customFormat="1" ht="20" x14ac:dyDescent="0.2">
      <c r="A93" s="110"/>
      <c r="B93" s="82" t="s">
        <v>81</v>
      </c>
      <c r="C93" s="42"/>
      <c r="D93" s="60"/>
      <c r="E93" s="84"/>
      <c r="F93" s="82"/>
      <c r="G93" s="94">
        <f>SUM(D93*E93)</f>
        <v>0</v>
      </c>
    </row>
    <row r="94" spans="1:8" s="8" customFormat="1" ht="20" x14ac:dyDescent="0.2">
      <c r="A94" s="110"/>
      <c r="B94" s="82" t="s">
        <v>32</v>
      </c>
      <c r="C94" s="74"/>
      <c r="D94" s="60"/>
      <c r="E94" s="1"/>
      <c r="F94" s="82"/>
      <c r="G94" s="95">
        <v>50</v>
      </c>
    </row>
    <row r="95" spans="1:8" ht="21" x14ac:dyDescent="0.25">
      <c r="A95" s="23"/>
    </row>
    <row r="96" spans="1:8" s="33" customFormat="1" ht="24" x14ac:dyDescent="0.3">
      <c r="A96" s="110"/>
      <c r="B96" s="30" t="s">
        <v>9</v>
      </c>
      <c r="C96" s="30"/>
      <c r="D96" s="31">
        <f>SUM(D90:D95)</f>
        <v>8.75</v>
      </c>
      <c r="E96" s="30"/>
      <c r="F96" s="30"/>
      <c r="G96" s="32">
        <f>SUM(G90:G94)</f>
        <v>487.5</v>
      </c>
    </row>
    <row r="97" spans="1:7" s="8" customFormat="1" ht="20" x14ac:dyDescent="0.2">
      <c r="A97" s="110"/>
      <c r="B97" s="80"/>
      <c r="C97" s="80"/>
      <c r="D97" s="80"/>
      <c r="E97" s="80"/>
      <c r="F97" s="80"/>
      <c r="G97" s="80"/>
    </row>
    <row r="98" spans="1:7" s="8" customFormat="1" ht="20" x14ac:dyDescent="0.2">
      <c r="A98" s="110"/>
      <c r="B98" s="80"/>
      <c r="C98" s="80"/>
      <c r="D98" s="80"/>
      <c r="E98" s="80"/>
      <c r="F98" s="80"/>
      <c r="G98" s="80"/>
    </row>
    <row r="99" spans="1:7" s="8" customFormat="1" ht="20" x14ac:dyDescent="0.2">
      <c r="A99" s="110"/>
      <c r="B99" s="82"/>
      <c r="C99" s="77"/>
      <c r="D99" s="82"/>
      <c r="E99" s="77"/>
      <c r="F99" s="2"/>
      <c r="G99" s="86"/>
    </row>
    <row r="100" spans="1:7" s="8" customFormat="1" ht="21" x14ac:dyDescent="0.25">
      <c r="A100" s="110"/>
      <c r="B100" s="5" t="s">
        <v>22</v>
      </c>
      <c r="C100" s="3" t="s">
        <v>63</v>
      </c>
      <c r="D100" s="3" t="s">
        <v>83</v>
      </c>
      <c r="E100" s="3" t="s">
        <v>36</v>
      </c>
      <c r="F100" s="3" t="s">
        <v>24</v>
      </c>
      <c r="G100"/>
    </row>
    <row r="101" spans="1:7" s="8" customFormat="1" ht="20" x14ac:dyDescent="0.2">
      <c r="A101" s="110"/>
      <c r="B101" s="82" t="s">
        <v>64</v>
      </c>
      <c r="C101" s="64">
        <f>+C43</f>
        <v>4</v>
      </c>
      <c r="D101" s="54">
        <v>0.25</v>
      </c>
      <c r="E101" s="82">
        <f>SUM(C101*D101)</f>
        <v>1</v>
      </c>
      <c r="F101" s="84">
        <f>$D$19</f>
        <v>50</v>
      </c>
      <c r="G101" s="55">
        <f>SUM(E101*F101)</f>
        <v>50</v>
      </c>
    </row>
    <row r="102" spans="1:7" s="8" customFormat="1" ht="20" x14ac:dyDescent="0.2">
      <c r="A102" s="110"/>
      <c r="B102" s="82" t="s">
        <v>65</v>
      </c>
      <c r="C102" s="64">
        <f>+C44</f>
        <v>4</v>
      </c>
      <c r="D102" s="54">
        <v>0.25</v>
      </c>
      <c r="E102" s="82">
        <f t="shared" ref="E102:E104" si="7">SUM(C102*D102)</f>
        <v>1</v>
      </c>
      <c r="F102" s="84">
        <f t="shared" ref="F102:F104" si="8">$D$19</f>
        <v>50</v>
      </c>
      <c r="G102" s="55">
        <f t="shared" ref="G102:G104" si="9">SUM(E102*F102)</f>
        <v>50</v>
      </c>
    </row>
    <row r="103" spans="1:7" s="8" customFormat="1" ht="20" x14ac:dyDescent="0.2">
      <c r="A103" s="110"/>
      <c r="B103" s="82" t="s">
        <v>66</v>
      </c>
      <c r="C103" s="64">
        <f>+C45</f>
        <v>3</v>
      </c>
      <c r="D103" s="54">
        <v>0.25</v>
      </c>
      <c r="E103" s="82">
        <f t="shared" si="7"/>
        <v>0.75</v>
      </c>
      <c r="F103" s="84">
        <f t="shared" si="8"/>
        <v>50</v>
      </c>
      <c r="G103" s="55">
        <f t="shared" si="9"/>
        <v>37.5</v>
      </c>
    </row>
    <row r="104" spans="1:7" s="8" customFormat="1" ht="20" x14ac:dyDescent="0.2">
      <c r="A104" s="110"/>
      <c r="B104" s="82" t="s">
        <v>67</v>
      </c>
      <c r="C104" s="64">
        <f>+C46</f>
        <v>0</v>
      </c>
      <c r="D104" s="54">
        <v>0</v>
      </c>
      <c r="E104" s="82">
        <f t="shared" si="7"/>
        <v>0</v>
      </c>
      <c r="F104" s="84">
        <f t="shared" si="8"/>
        <v>50</v>
      </c>
      <c r="G104" s="55">
        <f t="shared" si="9"/>
        <v>0</v>
      </c>
    </row>
    <row r="105" spans="1:7" s="8" customFormat="1" ht="17" customHeight="1" x14ac:dyDescent="0.2">
      <c r="A105" s="110"/>
      <c r="B105" s="82"/>
      <c r="C105" s="64"/>
      <c r="D105" s="54"/>
      <c r="E105" s="82"/>
      <c r="F105" s="84"/>
      <c r="G105" s="55"/>
    </row>
    <row r="106" spans="1:7" s="8" customFormat="1" ht="24" x14ac:dyDescent="0.3">
      <c r="A106" s="110"/>
      <c r="B106" s="30" t="s">
        <v>82</v>
      </c>
      <c r="C106" s="96"/>
      <c r="D106" s="97"/>
      <c r="E106" s="98">
        <f>SUM(E101:E105)</f>
        <v>2.75</v>
      </c>
      <c r="F106" s="99"/>
      <c r="G106" s="100">
        <f>SUM(G101:G105)</f>
        <v>137.5</v>
      </c>
    </row>
    <row r="107" spans="1:7" s="8" customFormat="1" ht="20" x14ac:dyDescent="0.2">
      <c r="A107" s="110"/>
      <c r="B107" s="4"/>
      <c r="C107" s="64"/>
      <c r="D107" s="65"/>
      <c r="E107" s="82"/>
      <c r="F107" s="84"/>
      <c r="G107" s="86"/>
    </row>
    <row r="108" spans="1:7" s="8" customFormat="1" ht="17.25" customHeight="1" x14ac:dyDescent="0.2">
      <c r="A108" s="110"/>
      <c r="B108" s="80"/>
      <c r="C108" s="80"/>
      <c r="D108" s="80"/>
      <c r="E108" s="80"/>
      <c r="F108" s="80"/>
      <c r="G108" s="80"/>
    </row>
    <row r="109" spans="1:7" s="29" customFormat="1" ht="24" x14ac:dyDescent="0.3">
      <c r="A109" s="110">
        <v>8</v>
      </c>
      <c r="B109" s="36" t="s">
        <v>47</v>
      </c>
      <c r="C109" s="21"/>
      <c r="D109" s="21"/>
      <c r="E109" s="21"/>
      <c r="F109" s="21"/>
      <c r="G109" s="22" t="s">
        <v>19</v>
      </c>
    </row>
    <row r="110" spans="1:7" ht="21" x14ac:dyDescent="0.25">
      <c r="A110" s="23"/>
      <c r="B110" t="s">
        <v>30</v>
      </c>
      <c r="G110" s="61">
        <v>50</v>
      </c>
    </row>
    <row r="111" spans="1:7" ht="21" x14ac:dyDescent="0.25">
      <c r="A111" s="23"/>
      <c r="B111" t="s">
        <v>31</v>
      </c>
      <c r="G111" s="61">
        <v>50</v>
      </c>
    </row>
    <row r="112" spans="1:7" ht="21" x14ac:dyDescent="0.25">
      <c r="A112" s="23"/>
      <c r="D112" s="62" t="s">
        <v>0</v>
      </c>
      <c r="E112" s="63" t="s">
        <v>1</v>
      </c>
    </row>
    <row r="113" spans="1:8" ht="21" x14ac:dyDescent="0.25">
      <c r="A113" s="23"/>
      <c r="B113" t="s">
        <v>100</v>
      </c>
      <c r="D113" s="42">
        <v>2</v>
      </c>
      <c r="E113" s="84">
        <f t="shared" ref="E113" si="10">$D$19</f>
        <v>50</v>
      </c>
      <c r="G113" s="1">
        <f>SUM(D113*E113)</f>
        <v>100</v>
      </c>
      <c r="H113"/>
    </row>
    <row r="114" spans="1:8" s="18" customFormat="1" ht="24" x14ac:dyDescent="0.3">
      <c r="A114" s="23"/>
      <c r="B114" s="34" t="s">
        <v>12</v>
      </c>
      <c r="C114" s="34"/>
      <c r="D114" s="34">
        <f>SUM(D113)</f>
        <v>2</v>
      </c>
      <c r="E114" s="34"/>
      <c r="F114" s="40"/>
      <c r="G114" s="40">
        <f>SUM(G110:G113)</f>
        <v>200</v>
      </c>
      <c r="H114" s="33"/>
    </row>
    <row r="115" spans="1:8" s="8" customFormat="1" ht="20" x14ac:dyDescent="0.2">
      <c r="A115" s="110"/>
      <c r="B115" s="80"/>
      <c r="C115" s="80"/>
      <c r="D115" s="80"/>
      <c r="E115" s="80"/>
      <c r="F115" s="80"/>
      <c r="G115" s="80"/>
    </row>
    <row r="116" spans="1:8" ht="21" x14ac:dyDescent="0.25">
      <c r="A116" s="23"/>
      <c r="B116" s="101"/>
      <c r="C116" s="101"/>
      <c r="D116" s="101"/>
      <c r="E116" s="101"/>
      <c r="F116" s="102"/>
      <c r="G116" s="102"/>
      <c r="H116" s="8"/>
    </row>
    <row r="117" spans="1:8" ht="24" x14ac:dyDescent="0.3">
      <c r="A117" s="23">
        <v>9</v>
      </c>
      <c r="B117" s="36" t="s">
        <v>48</v>
      </c>
      <c r="C117" s="35" t="s">
        <v>38</v>
      </c>
      <c r="D117" s="35"/>
      <c r="E117" s="35"/>
      <c r="F117" s="35"/>
      <c r="G117" s="35"/>
      <c r="H117" s="8"/>
    </row>
    <row r="118" spans="1:8" x14ac:dyDescent="0.2">
      <c r="B118" t="s">
        <v>39</v>
      </c>
      <c r="C118" s="76">
        <f>+D32+D57+D65+E76+D86+D96+E106+D114</f>
        <v>56.916666666666664</v>
      </c>
      <c r="G118" s="1">
        <f>SUM(C118*D24)</f>
        <v>2276.6666666666665</v>
      </c>
      <c r="H118" s="8"/>
    </row>
    <row r="119" spans="1:8" x14ac:dyDescent="0.2">
      <c r="H119" s="8"/>
    </row>
    <row r="120" spans="1:8" ht="24" x14ac:dyDescent="0.3">
      <c r="B120" s="30" t="s">
        <v>92</v>
      </c>
      <c r="C120" s="30"/>
      <c r="D120" s="30"/>
      <c r="E120" s="30"/>
      <c r="F120" s="30"/>
      <c r="G120" s="32">
        <f>+G50+G57+G65+G76+G86+G96+G106+G114+G118</f>
        <v>6401</v>
      </c>
      <c r="H120" s="47"/>
    </row>
    <row r="121" spans="1:8" x14ac:dyDescent="0.2">
      <c r="B121" s="80"/>
      <c r="C121" s="103"/>
      <c r="D121" s="103"/>
      <c r="E121" s="104"/>
      <c r="F121" s="104"/>
      <c r="G121" s="104"/>
    </row>
    <row r="122" spans="1:8" ht="21" x14ac:dyDescent="0.25">
      <c r="B122" s="13" t="s">
        <v>40</v>
      </c>
      <c r="G122" s="9">
        <f>SUM(G120*$D$25)</f>
        <v>1280.2</v>
      </c>
    </row>
    <row r="124" spans="1:8" ht="31" x14ac:dyDescent="0.35">
      <c r="B124" s="38" t="s">
        <v>41</v>
      </c>
      <c r="C124" s="38"/>
      <c r="D124" s="38"/>
      <c r="E124" s="38"/>
      <c r="F124" s="38"/>
      <c r="G124" s="39">
        <f>SUM(G120:G122)</f>
        <v>7681.2</v>
      </c>
    </row>
  </sheetData>
  <mergeCells count="14">
    <mergeCell ref="B23:C23"/>
    <mergeCell ref="B24:C24"/>
    <mergeCell ref="B25:C25"/>
    <mergeCell ref="B27:G27"/>
    <mergeCell ref="B1:G3"/>
    <mergeCell ref="B4:G6"/>
    <mergeCell ref="B10:G12"/>
    <mergeCell ref="B15:G15"/>
    <mergeCell ref="B8:G8"/>
    <mergeCell ref="B18:C18"/>
    <mergeCell ref="B20:C20"/>
    <mergeCell ref="B21:C21"/>
    <mergeCell ref="B22:C22"/>
    <mergeCell ref="B13:G13"/>
  </mergeCells>
  <hyperlinks>
    <hyperlink ref="B4" r:id="rId1" xr:uid="{00000000-0004-0000-0000-000000000000}"/>
  </hyperlinks>
  <pageMargins left="0.7" right="0.7" top="0.75" bottom="0.75" header="0.3" footer="0.3"/>
  <pageSetup scale="26" orientation="portrait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Swann</dc:creator>
  <cp:lastModifiedBy>Microsoft Office User</cp:lastModifiedBy>
  <dcterms:created xsi:type="dcterms:W3CDTF">2019-04-10T15:43:11Z</dcterms:created>
  <dcterms:modified xsi:type="dcterms:W3CDTF">2023-04-12T17:54:19Z</dcterms:modified>
</cp:coreProperties>
</file>